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8ECB935-04C2-4FAC-BB79-1A2E12FBA7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ผลการใช้จ่ายฯ (2)" sheetId="3" r:id="rId1"/>
    <sheet name="ผลการใช้จ่ายฯ" sheetId="2" r:id="rId2"/>
  </sheets>
  <definedNames>
    <definedName name="_xlnm.Print_Area" localSheetId="1">ผลการใช้จ่ายฯ!$A$3:$AA$108</definedName>
    <definedName name="_xlnm.Print_Titles" localSheetId="0">'ผลการใช้จ่ายฯ (2)'!$1:$3</definedName>
  </definedNames>
  <calcPr calcId="191029"/>
</workbook>
</file>

<file path=xl/calcChain.xml><?xml version="1.0" encoding="utf-8"?>
<calcChain xmlns="http://schemas.openxmlformats.org/spreadsheetml/2006/main">
  <c r="E41" i="3" l="1"/>
  <c r="D41" i="3"/>
  <c r="F27" i="3"/>
  <c r="F41" i="3" s="1"/>
  <c r="E27" i="3"/>
  <c r="D20" i="3"/>
  <c r="E17" i="3"/>
  <c r="E20" i="3" s="1"/>
  <c r="D17" i="3"/>
  <c r="D6" i="3"/>
  <c r="E34" i="2"/>
  <c r="E12" i="2"/>
  <c r="E13" i="2"/>
  <c r="E11" i="2"/>
  <c r="E14" i="2"/>
  <c r="E10" i="2"/>
  <c r="E9" i="2"/>
  <c r="E20" i="2"/>
  <c r="E17" i="2"/>
  <c r="E16" i="2"/>
  <c r="D18" i="2"/>
  <c r="D42" i="2"/>
  <c r="F20" i="3" l="1"/>
  <c r="E6" i="3"/>
  <c r="F6" i="3" s="1"/>
  <c r="E18" i="2"/>
  <c r="E21" i="2" s="1"/>
  <c r="D21" i="2" l="1"/>
  <c r="D6" i="2" s="1"/>
  <c r="E42" i="2"/>
  <c r="E28" i="2" l="1"/>
  <c r="F28" i="2" s="1"/>
  <c r="F42" i="2" s="1"/>
  <c r="F21" i="2"/>
  <c r="E6" i="2"/>
  <c r="F6" i="2" s="1"/>
</calcChain>
</file>

<file path=xl/sharedStrings.xml><?xml version="1.0" encoding="utf-8"?>
<sst xmlns="http://schemas.openxmlformats.org/spreadsheetml/2006/main" count="115" uniqueCount="50">
  <si>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</si>
  <si>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</si>
  <si>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</si>
  <si>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</si>
  <si>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</si>
  <si>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</si>
  <si>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</si>
  <si>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</si>
  <si>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</si>
  <si>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</si>
  <si>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</si>
  <si>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</si>
  <si>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</si>
  <si>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</si>
  <si>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</si>
  <si>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</si>
  <si>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</si>
  <si>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t>อื่นๆ (ค่าตอบแทน 4 ค่า งานสอบสวน)</t>
  </si>
  <si>
    <t>การบังคับใช้กฎหมาย</t>
  </si>
  <si>
    <t xml:space="preserve">ค่าจ้างเหมาบริการ </t>
  </si>
  <si>
    <t>ไม่มี</t>
  </si>
  <si>
    <t>วัสดุจราจรและวัสดุอื่นๆ</t>
  </si>
  <si>
    <t>ตรวจแล้วถูกต้อง</t>
  </si>
  <si>
    <t>พ.ต.อ.</t>
  </si>
  <si>
    <t>(จิรวัฒน์  ดูดิง)</t>
  </si>
  <si>
    <t>รายงานผลการใช้จ่ายงบประมาณ สถานีตำรวจภูธรเบตง</t>
  </si>
  <si>
    <t>คิดเป็นร้อยละ</t>
  </si>
  <si>
    <t xml:space="preserve"> ผกก.สภ.เบตง</t>
  </si>
  <si>
    <t>ชื่อโครงการ / กิจกรรม</t>
  </si>
  <si>
    <t>ผลการดำเนินงาน</t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</si>
  <si>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 อำนวยความ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</si>
  <si>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การบังคับใช้กฎหมายและบริการประชาชน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</si>
  <si>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ปฏิรูประบบงานตำรวจ</t>
    </r>
  </si>
  <si>
    <r>
      <rPr>
        <b/>
        <sz val="16"/>
        <color theme="1"/>
        <rFont val="Angsana New"/>
        <family val="1"/>
      </rPr>
      <t xml:space="preserve">กิจกรรม </t>
    </r>
    <r>
      <rPr>
        <sz val="14"/>
        <color theme="1"/>
        <rFont val="Angsana New"/>
        <family val="1"/>
      </rPr>
      <t>การปฏิรูประบบงานสอบสวนและ</t>
    </r>
  </si>
  <si>
    <t>ข้อมูล ณ วันที่ 1 เมษายน พ.ศ.2568</t>
  </si>
  <si>
    <t>ประจำปีงบประมาณ พ.ศ. 2568 ไตรมาสที่ 2 ( 1 ม.ค.68 - 31มี.ค.68 )</t>
  </si>
  <si>
    <t>เป้าหมาย ตามมติ ครม. 98 %</t>
  </si>
  <si>
    <t>ผลการเบิกจ่าย ต่ำกว่าเป้าเล็กน้อย</t>
  </si>
  <si>
    <t>ผลการเบิกจ่าย ต่ำกว่าเป้าฯ</t>
  </si>
  <si>
    <t>รายงานผลการใช้จ่ายงบประมาณ สถานีตำรวจภูธรยี่งอ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</si>
  <si>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</si>
  <si>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t>ผลการเบิกจ่าย สูงกว่าเป้าฯ</t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</si>
  <si>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</si>
  <si>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น้ำมันรถยนต์ , น้ำมันจักรยานยนต์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</si>
  <si>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</si>
  <si>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</si>
  <si>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                          พ.ต.อ.</t>
  </si>
  <si>
    <t xml:space="preserve"> ผกก.สภ.ยี่งอ</t>
  </si>
  <si>
    <t>( นราวี บินแวอารง )</t>
  </si>
  <si>
    <t>ประจำปีงบประมาณ พ.ศ. 2568 ไตรมาสที่ 2 ( ม.ค.68 - มี.ค.68 )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</si>
</sst>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6" xfId="0" applyNumberFormat="1" applyFont="1" applyBorder="1" applyAlignment="1">
      <alignment horizontal="center"/>
    </xf>
    <xf numFmtId="187" fontId="3" fillId="0" borderId="1" xfId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87" fontId="2" fillId="0" borderId="1" xfId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5" xfId="0" applyFont="1" applyBorder="1"/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4" fillId="0" borderId="6" xfId="0" applyFont="1" applyBorder="1" applyAlignment="1">
      <alignment horizontal="center"/>
    </xf>
    <xf numFmtId="187" fontId="2" fillId="0" borderId="6" xfId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top" wrapText="1"/>
    </xf>
    <xf numFmtId="187" fontId="2" fillId="0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5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3" fillId="0" borderId="1" xfId="0" applyFont="1" applyBorder="1"/>
    <xf numFmtId="187" fontId="3" fillId="0" borderId="6" xfId="1" applyFont="1" applyFill="1" applyBorder="1" applyAlignment="1">
      <alignment horizontal="center"/>
    </xf>
    <xf numFmtId="0" fontId="4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center"/>
    </xf>
    <xf numFmtId="187" fontId="3" fillId="0" borderId="1" xfId="1" applyFont="1" applyBorder="1"/>
    <xf numFmtId="187" fontId="2" fillId="0" borderId="1" xfId="1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2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187" fontId="12" fillId="0" borderId="1" xfId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0" borderId="5" xfId="0" applyFont="1" applyBorder="1"/>
    <xf numFmtId="0" fontId="14" fillId="0" borderId="1" xfId="0" applyFont="1" applyBorder="1" applyAlignment="1">
      <alignment horizontal="center"/>
    </xf>
    <xf numFmtId="2" fontId="12" fillId="0" borderId="1" xfId="0" applyNumberFormat="1" applyFont="1" applyBorder="1"/>
    <xf numFmtId="187" fontId="0" fillId="0" borderId="0" xfId="1" applyFont="1"/>
    <xf numFmtId="187" fontId="0" fillId="0" borderId="0" xfId="1" applyFont="1" applyFill="1" applyBorder="1"/>
    <xf numFmtId="0" fontId="14" fillId="0" borderId="6" xfId="0" applyFont="1" applyBorder="1" applyAlignment="1">
      <alignment horizontal="center"/>
    </xf>
    <xf numFmtId="187" fontId="12" fillId="0" borderId="6" xfId="1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top" wrapText="1"/>
    </xf>
    <xf numFmtId="187" fontId="12" fillId="0" borderId="6" xfId="1" applyFont="1" applyFill="1" applyBorder="1" applyAlignment="1">
      <alignment horizontal="center" vertical="center"/>
    </xf>
    <xf numFmtId="187" fontId="15" fillId="0" borderId="0" xfId="1" applyFont="1"/>
    <xf numFmtId="0" fontId="15" fillId="0" borderId="0" xfId="0" applyFont="1"/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0" fillId="0" borderId="6" xfId="0" applyBorder="1" applyAlignment="1">
      <alignment horizontal="center"/>
    </xf>
    <xf numFmtId="0" fontId="12" fillId="0" borderId="5" xfId="0" quotePrefix="1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9" fillId="0" borderId="1" xfId="0" applyFont="1" applyBorder="1"/>
    <xf numFmtId="187" fontId="9" fillId="0" borderId="6" xfId="1" applyFont="1" applyFill="1" applyBorder="1" applyAlignment="1">
      <alignment horizontal="center"/>
    </xf>
    <xf numFmtId="0" fontId="0" fillId="0" borderId="1" xfId="0" applyBorder="1"/>
    <xf numFmtId="187" fontId="0" fillId="0" borderId="6" xfId="1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187" fontId="9" fillId="0" borderId="1" xfId="1" applyFont="1" applyBorder="1"/>
    <xf numFmtId="2" fontId="0" fillId="0" borderId="1" xfId="0" applyNumberFormat="1" applyBorder="1" applyAlignment="1">
      <alignment horizontal="center"/>
    </xf>
    <xf numFmtId="187" fontId="12" fillId="0" borderId="1" xfId="1" applyFont="1" applyBorder="1"/>
    <xf numFmtId="0" fontId="13" fillId="0" borderId="1" xfId="0" applyFont="1" applyBorder="1"/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vertical="center"/>
    </xf>
    <xf numFmtId="9" fontId="2" fillId="0" borderId="6" xfId="0" applyNumberFormat="1" applyFont="1" applyBorder="1" applyAlignment="1">
      <alignment horizontal="center" vertical="center"/>
    </xf>
    <xf numFmtId="187" fontId="9" fillId="0" borderId="1" xfId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1309687</xdr:colOff>
      <xdr:row>42</xdr:row>
      <xdr:rowOff>49127</xdr:rowOff>
    </xdr:from>
    <xdr:to>
      <xdr:col>3</xdr:col>
      <xdr:colOff>611188</xdr:colOff>
      <xdr:row>45</xdr:row>
      <xdr:rowOff>141622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103372F-7A05-4166-8E2D-66303E80C0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90" b="90307" l="9951" r="89988">
                      <a14:foregroundMark x1="19405" y1="32121" x2="19263" y2="33289"/>
                      <a14:foregroundMark x1="18236" y1="87294" x2="19468" y2="90307"/>
                      <a14:backgroundMark x1="29412" y1="19333" x2="23950" y2="54000"/>
                      <a14:backgroundMark x1="21849" y1="34000" x2="18908" y2="60667"/>
                      <a14:backgroundMark x1="21008" y1="54000" x2="18067" y2="85333"/>
                      <a14:backgroundMark x1="18067" y1="79333" x2="18067" y2="86000"/>
                      <a14:backgroundMark x1="18908" y1="80667" x2="18487" y2="87333"/>
                      <a14:backgroundMark x1="27731" y1="18000" x2="21008" y2="24000"/>
                      <a14:backgroundMark x1="23109" y1="28000" x2="19328" y2="32000"/>
                      <a14:backgroundMark x1="22689" y1="26000" x2="18487" y2="24000"/>
                    </a14:backgroundRemoval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9961" t="-9091" r="-3849" b="-10251"/>
        <a:stretch/>
      </xdr:blipFill>
      <xdr:spPr bwMode="auto">
        <a:xfrm>
          <a:off x="4318000" y="11645815"/>
          <a:ext cx="928688" cy="7274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43</xdr:row>
      <xdr:rowOff>47624</xdr:rowOff>
    </xdr:from>
    <xdr:to>
      <xdr:col>3</xdr:col>
      <xdr:colOff>873760</xdr:colOff>
      <xdr:row>46</xdr:row>
      <xdr:rowOff>27939</xdr:rowOff>
    </xdr:to>
    <xdr:pic>
      <xdr:nvPicPr>
        <xdr:cNvPr id="3" name="รูปภาพ 2" descr="C:\Users\Lenovo\Desktop\ลายเซ็นผกก_พื้นใส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119"/>
        <a:stretch/>
      </xdr:blipFill>
      <xdr:spPr bwMode="auto">
        <a:xfrm>
          <a:off x="4826000" y="12763499"/>
          <a:ext cx="683260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B49C-0E25-4FBD-9A74-326D653A87FC}">
  <dimension ref="A1:N47"/>
  <sheetViews>
    <sheetView tabSelected="1" topLeftCell="A25" zoomScale="120" zoomScaleNormal="120" workbookViewId="0">
      <selection activeCell="C4" sqref="C4:C5"/>
    </sheetView>
  </sheetViews>
  <sheetFormatPr defaultRowHeight="14.25" x14ac:dyDescent="0.2"/>
  <cols>
    <col min="1" max="1" width="5.875" customWidth="1"/>
    <col min="2" max="2" width="33.625" customWidth="1"/>
    <col min="3" max="3" width="21.375" customWidth="1"/>
    <col min="4" max="4" width="23" customWidth="1"/>
    <col min="5" max="5" width="18.5" customWidth="1"/>
    <col min="6" max="6" width="12.125" customWidth="1"/>
    <col min="7" max="7" width="16.5" customWidth="1"/>
    <col min="8" max="12" width="11.75" customWidth="1"/>
    <col min="13" max="13" width="17.5" customWidth="1"/>
    <col min="14" max="14" width="11.75" bestFit="1" customWidth="1"/>
  </cols>
  <sheetData>
    <row r="1" spans="1:14" s="1" customFormat="1" ht="22.5" customHeight="1" x14ac:dyDescent="0.5">
      <c r="C1" s="43" t="s">
        <v>39</v>
      </c>
      <c r="D1" s="43"/>
      <c r="E1" s="43"/>
      <c r="J1"/>
      <c r="K1"/>
      <c r="L1"/>
    </row>
    <row r="2" spans="1:14" ht="23.25" customHeight="1" x14ac:dyDescent="0.5">
      <c r="C2" s="42" t="s">
        <v>49</v>
      </c>
      <c r="D2" s="42"/>
      <c r="E2" s="42"/>
    </row>
    <row r="3" spans="1:14" ht="25.5" customHeight="1" x14ac:dyDescent="0.2">
      <c r="A3" s="57"/>
      <c r="B3" s="58"/>
      <c r="C3" s="46" t="s">
        <v>34</v>
      </c>
      <c r="D3" s="46"/>
      <c r="E3" s="46"/>
      <c r="F3" s="58"/>
      <c r="G3" s="58"/>
    </row>
    <row r="4" spans="1:14" ht="28.5" customHeight="1" x14ac:dyDescent="0.2">
      <c r="A4" s="59" t="s">
        <v>0</v>
      </c>
      <c r="B4" s="59" t="s">
        <v>28</v>
      </c>
      <c r="C4" s="60" t="s">
        <v>29</v>
      </c>
      <c r="D4" s="61" t="s">
        <v>2</v>
      </c>
      <c r="E4" s="62" t="s">
        <v>3</v>
      </c>
      <c r="F4" s="63" t="s">
        <v>26</v>
      </c>
      <c r="G4" s="64" t="s">
        <v>4</v>
      </c>
    </row>
    <row r="5" spans="1:14" ht="25.5" customHeight="1" x14ac:dyDescent="0.2">
      <c r="A5" s="65"/>
      <c r="B5" s="65"/>
      <c r="C5" s="66"/>
      <c r="D5" s="67"/>
      <c r="E5" s="68"/>
      <c r="F5" s="69"/>
      <c r="G5" s="70"/>
    </row>
    <row r="6" spans="1:14" ht="21" customHeight="1" x14ac:dyDescent="0.35">
      <c r="A6" s="71">
        <v>1</v>
      </c>
      <c r="B6" s="114" t="s">
        <v>40</v>
      </c>
      <c r="C6" s="115" t="s">
        <v>36</v>
      </c>
      <c r="D6" s="116">
        <f>D20</f>
        <v>1663050</v>
      </c>
      <c r="E6" s="116">
        <f>SUM(E20)</f>
        <v>1330671.8600000001</v>
      </c>
      <c r="F6" s="117">
        <f>E6*100/D6</f>
        <v>80.0139418538228</v>
      </c>
      <c r="G6" s="118" t="s">
        <v>20</v>
      </c>
    </row>
    <row r="7" spans="1:14" ht="21" x14ac:dyDescent="0.35">
      <c r="A7" s="74"/>
      <c r="B7" s="72" t="s">
        <v>16</v>
      </c>
      <c r="C7" s="75" t="s">
        <v>38</v>
      </c>
      <c r="D7" s="76"/>
      <c r="E7" s="76"/>
      <c r="F7" s="77"/>
      <c r="G7" s="78"/>
    </row>
    <row r="8" spans="1:14" ht="21" x14ac:dyDescent="0.35">
      <c r="A8" s="74"/>
      <c r="B8" s="72" t="s">
        <v>42</v>
      </c>
      <c r="C8" s="79"/>
      <c r="D8" s="76"/>
      <c r="E8" s="76"/>
      <c r="F8" s="80"/>
      <c r="G8" s="78"/>
    </row>
    <row r="9" spans="1:14" ht="21.75" customHeight="1" x14ac:dyDescent="0.35">
      <c r="A9" s="74"/>
      <c r="B9" s="72" t="s">
        <v>5</v>
      </c>
      <c r="C9" s="79"/>
      <c r="D9" s="76">
        <v>609600</v>
      </c>
      <c r="E9" s="76">
        <v>739920</v>
      </c>
      <c r="F9" s="80"/>
      <c r="G9" s="78"/>
      <c r="H9" s="81"/>
      <c r="I9" s="81"/>
      <c r="M9" s="82"/>
      <c r="N9" s="81"/>
    </row>
    <row r="10" spans="1:14" ht="21" x14ac:dyDescent="0.35">
      <c r="A10" s="74"/>
      <c r="B10" s="72" t="s">
        <v>6</v>
      </c>
      <c r="C10" s="83"/>
      <c r="D10" s="84">
        <v>28800</v>
      </c>
      <c r="E10" s="84">
        <v>0</v>
      </c>
      <c r="F10" s="80"/>
      <c r="G10" s="78"/>
      <c r="H10" s="81"/>
      <c r="I10" s="81"/>
      <c r="M10" s="81"/>
      <c r="N10" s="81"/>
    </row>
    <row r="11" spans="1:14" ht="21" x14ac:dyDescent="0.35">
      <c r="A11" s="74"/>
      <c r="B11" s="72" t="s">
        <v>7</v>
      </c>
      <c r="C11" s="83"/>
      <c r="D11" s="84">
        <v>14250</v>
      </c>
      <c r="E11" s="84">
        <v>0</v>
      </c>
      <c r="F11" s="80"/>
      <c r="G11" s="78"/>
      <c r="H11" s="81"/>
      <c r="I11" s="81"/>
      <c r="M11" s="81"/>
      <c r="N11" s="81"/>
    </row>
    <row r="12" spans="1:14" ht="21" x14ac:dyDescent="0.35">
      <c r="A12" s="74"/>
      <c r="B12" s="72" t="s">
        <v>19</v>
      </c>
      <c r="C12" s="83"/>
      <c r="D12" s="84">
        <v>31550</v>
      </c>
      <c r="E12" s="84">
        <v>0</v>
      </c>
      <c r="F12" s="80"/>
      <c r="G12" s="78"/>
      <c r="H12" s="81"/>
      <c r="I12" s="81"/>
      <c r="M12" s="81"/>
      <c r="N12" s="81"/>
    </row>
    <row r="13" spans="1:14" s="89" customFormat="1" ht="20.25" customHeight="1" x14ac:dyDescent="0.35">
      <c r="A13" s="74"/>
      <c r="B13" s="85" t="s">
        <v>8</v>
      </c>
      <c r="C13" s="86"/>
      <c r="D13" s="87">
        <v>5500</v>
      </c>
      <c r="E13" s="84">
        <v>4000</v>
      </c>
      <c r="F13" s="80"/>
      <c r="G13" s="78"/>
      <c r="H13" s="81"/>
      <c r="I13" s="81"/>
      <c r="J13"/>
      <c r="K13"/>
      <c r="L13"/>
      <c r="M13" s="88"/>
      <c r="N13" s="81"/>
    </row>
    <row r="14" spans="1:14" ht="21" customHeight="1" x14ac:dyDescent="0.35">
      <c r="A14" s="90"/>
      <c r="B14" s="91" t="s">
        <v>43</v>
      </c>
      <c r="C14" s="92"/>
      <c r="D14" s="84">
        <v>898600</v>
      </c>
      <c r="E14" s="84">
        <v>440972.79999999999</v>
      </c>
      <c r="F14" s="80"/>
      <c r="G14" s="93"/>
      <c r="H14" s="81"/>
      <c r="I14" s="81"/>
      <c r="M14" s="81"/>
      <c r="N14" s="81"/>
    </row>
    <row r="15" spans="1:14" ht="21" x14ac:dyDescent="0.35">
      <c r="A15" s="74"/>
      <c r="B15" s="72" t="s">
        <v>21</v>
      </c>
      <c r="C15" s="94"/>
      <c r="D15" s="84">
        <v>3950</v>
      </c>
      <c r="E15" s="84">
        <v>0</v>
      </c>
      <c r="F15" s="80"/>
      <c r="G15" s="78"/>
      <c r="H15" s="81"/>
      <c r="I15" s="81"/>
      <c r="M15" s="81"/>
      <c r="N15" s="81"/>
    </row>
    <row r="16" spans="1:14" ht="21" x14ac:dyDescent="0.35">
      <c r="A16" s="74"/>
      <c r="B16" s="72" t="s">
        <v>12</v>
      </c>
      <c r="C16" s="79"/>
      <c r="D16" s="76">
        <v>9050</v>
      </c>
      <c r="E16" s="76">
        <v>2650</v>
      </c>
      <c r="F16" s="80"/>
      <c r="G16" s="78"/>
      <c r="H16" s="81"/>
      <c r="I16" s="81"/>
      <c r="M16" s="81"/>
      <c r="N16" s="81"/>
    </row>
    <row r="17" spans="1:14" ht="21" x14ac:dyDescent="0.35">
      <c r="A17" s="74"/>
      <c r="B17" s="95" t="s">
        <v>13</v>
      </c>
      <c r="C17" s="83"/>
      <c r="D17" s="96">
        <f>SUM(D9:D16)</f>
        <v>1601300</v>
      </c>
      <c r="E17" s="96">
        <f>SUM(E9:E16)</f>
        <v>1187542.8</v>
      </c>
      <c r="F17" s="80"/>
      <c r="G17" s="78"/>
      <c r="H17" s="81"/>
      <c r="I17" s="81"/>
      <c r="M17" s="81"/>
      <c r="N17" s="81"/>
    </row>
    <row r="18" spans="1:14" ht="21" x14ac:dyDescent="0.35">
      <c r="A18" s="74"/>
      <c r="B18" s="72" t="s">
        <v>14</v>
      </c>
      <c r="C18" s="83"/>
      <c r="D18" s="84">
        <v>40650</v>
      </c>
      <c r="E18" s="84">
        <v>143129.06</v>
      </c>
      <c r="F18" s="80"/>
      <c r="G18" s="78"/>
      <c r="H18" s="81"/>
      <c r="I18" s="81"/>
      <c r="M18" s="81"/>
      <c r="N18" s="81"/>
    </row>
    <row r="19" spans="1:14" ht="21" x14ac:dyDescent="0.35">
      <c r="A19" s="74"/>
      <c r="B19" s="72" t="s">
        <v>17</v>
      </c>
      <c r="C19" s="83"/>
      <c r="D19" s="84">
        <v>21100</v>
      </c>
      <c r="E19" s="84">
        <v>0</v>
      </c>
      <c r="F19" s="80"/>
      <c r="G19" s="78"/>
      <c r="M19" s="81"/>
      <c r="N19" s="81"/>
    </row>
    <row r="20" spans="1:14" ht="21" x14ac:dyDescent="0.35">
      <c r="A20" s="71" t="s">
        <v>1</v>
      </c>
      <c r="B20" s="72"/>
      <c r="C20" s="92"/>
      <c r="D20" s="98">
        <f>SUM(D17:D19)</f>
        <v>1663050</v>
      </c>
      <c r="E20" s="98">
        <f>SUM(E17:E19)</f>
        <v>1330671.8600000001</v>
      </c>
      <c r="F20" s="73">
        <f t="shared" ref="F20" si="0">E20*100/D20</f>
        <v>80.0139418538228</v>
      </c>
      <c r="G20" s="97"/>
      <c r="M20" s="81"/>
      <c r="N20" s="81"/>
    </row>
    <row r="21" spans="1:14" ht="21" x14ac:dyDescent="0.35">
      <c r="A21" s="99"/>
      <c r="B21" s="100"/>
      <c r="C21" s="101"/>
      <c r="D21" s="101"/>
      <c r="E21" s="101"/>
      <c r="F21" s="102"/>
      <c r="G21" s="102"/>
      <c r="M21" s="81"/>
      <c r="N21" s="81"/>
    </row>
    <row r="22" spans="1:14" ht="21" x14ac:dyDescent="0.35">
      <c r="A22" s="103"/>
      <c r="B22" s="104"/>
      <c r="C22" s="105"/>
      <c r="D22" s="105"/>
      <c r="E22" s="105"/>
      <c r="M22" s="81"/>
      <c r="N22" s="81"/>
    </row>
    <row r="23" spans="1:14" ht="21" x14ac:dyDescent="0.2">
      <c r="A23" s="57"/>
      <c r="C23" s="105"/>
      <c r="D23" s="105"/>
      <c r="E23" s="105"/>
      <c r="M23" s="81"/>
      <c r="N23" s="81"/>
    </row>
    <row r="24" spans="1:14" ht="24" customHeight="1" x14ac:dyDescent="0.2">
      <c r="M24" s="81"/>
      <c r="N24" s="81"/>
    </row>
    <row r="25" spans="1:14" ht="24" customHeight="1" x14ac:dyDescent="0.2">
      <c r="A25" s="59" t="s">
        <v>0</v>
      </c>
      <c r="B25" s="59" t="s">
        <v>28</v>
      </c>
      <c r="C25" s="60" t="s">
        <v>29</v>
      </c>
      <c r="D25" s="61" t="s">
        <v>2</v>
      </c>
      <c r="E25" s="62" t="s">
        <v>3</v>
      </c>
      <c r="F25" s="63" t="s">
        <v>26</v>
      </c>
      <c r="G25" s="64" t="s">
        <v>4</v>
      </c>
      <c r="M25" s="81"/>
      <c r="N25" s="81"/>
    </row>
    <row r="26" spans="1:14" ht="23.25" customHeight="1" x14ac:dyDescent="0.2">
      <c r="A26" s="65"/>
      <c r="B26" s="65"/>
      <c r="C26" s="66"/>
      <c r="D26" s="67"/>
      <c r="E26" s="68"/>
      <c r="F26" s="69"/>
      <c r="G26" s="70"/>
      <c r="M26" s="81"/>
      <c r="N26" s="81"/>
    </row>
    <row r="27" spans="1:14" ht="23.25" x14ac:dyDescent="0.35">
      <c r="A27" s="71">
        <v>2</v>
      </c>
      <c r="B27" s="72" t="s">
        <v>44</v>
      </c>
      <c r="C27" s="115" t="s">
        <v>36</v>
      </c>
      <c r="D27" s="106">
        <v>0</v>
      </c>
      <c r="E27" s="106">
        <f>SUM(E41)</f>
        <v>0</v>
      </c>
      <c r="F27" s="107" t="e">
        <f>E27*100/D27</f>
        <v>#DIV/0!</v>
      </c>
      <c r="G27" s="71" t="s">
        <v>20</v>
      </c>
      <c r="M27" s="81"/>
      <c r="N27" s="81"/>
    </row>
    <row r="28" spans="1:14" ht="21" x14ac:dyDescent="0.35">
      <c r="A28" s="74"/>
      <c r="B28" s="72" t="s">
        <v>45</v>
      </c>
      <c r="C28" s="75" t="s">
        <v>41</v>
      </c>
      <c r="D28" s="108"/>
      <c r="E28" s="108"/>
      <c r="F28" s="97"/>
      <c r="G28" s="97"/>
      <c r="M28" s="81"/>
      <c r="N28" s="81"/>
    </row>
    <row r="29" spans="1:14" ht="21" x14ac:dyDescent="0.35">
      <c r="A29" s="74"/>
      <c r="B29" s="109" t="s">
        <v>18</v>
      </c>
      <c r="C29" s="97"/>
      <c r="D29" s="108"/>
      <c r="E29" s="108"/>
      <c r="F29" s="97"/>
      <c r="G29" s="97"/>
      <c r="M29" s="81"/>
      <c r="N29" s="81"/>
    </row>
    <row r="30" spans="1:14" ht="21" x14ac:dyDescent="0.35">
      <c r="A30" s="74"/>
      <c r="B30" s="72" t="s">
        <v>5</v>
      </c>
      <c r="C30" s="97"/>
      <c r="D30" s="108"/>
      <c r="E30" s="108"/>
      <c r="F30" s="97"/>
      <c r="G30" s="97"/>
      <c r="M30" s="81"/>
      <c r="N30" s="81"/>
    </row>
    <row r="31" spans="1:14" ht="21" x14ac:dyDescent="0.35">
      <c r="A31" s="74"/>
      <c r="B31" s="72" t="s">
        <v>6</v>
      </c>
      <c r="C31" s="97"/>
      <c r="D31" s="108"/>
      <c r="E31" s="108"/>
      <c r="F31" s="97"/>
      <c r="G31" s="97"/>
      <c r="M31" s="81"/>
      <c r="N31" s="81"/>
    </row>
    <row r="32" spans="1:14" ht="21" x14ac:dyDescent="0.35">
      <c r="A32" s="74"/>
      <c r="B32" s="72" t="s">
        <v>7</v>
      </c>
      <c r="C32" s="97"/>
      <c r="D32" s="108"/>
      <c r="E32" s="108"/>
      <c r="F32" s="97"/>
      <c r="G32" s="97"/>
      <c r="M32" s="81"/>
      <c r="N32" s="81"/>
    </row>
    <row r="33" spans="1:14" ht="21" x14ac:dyDescent="0.35">
      <c r="A33" s="74"/>
      <c r="B33" s="72" t="s">
        <v>19</v>
      </c>
      <c r="C33" s="97"/>
      <c r="D33" s="108"/>
      <c r="E33" s="108">
        <v>0</v>
      </c>
      <c r="F33" s="97"/>
      <c r="G33" s="97"/>
      <c r="M33" s="81"/>
      <c r="N33" s="81"/>
    </row>
    <row r="34" spans="1:14" ht="21" x14ac:dyDescent="0.35">
      <c r="A34" s="74"/>
      <c r="B34" s="72" t="s">
        <v>8</v>
      </c>
      <c r="C34" s="97"/>
      <c r="D34" s="108"/>
      <c r="E34" s="108"/>
      <c r="F34" s="97"/>
      <c r="G34" s="97"/>
      <c r="M34" s="81"/>
      <c r="N34" s="81"/>
    </row>
    <row r="35" spans="1:14" ht="21" x14ac:dyDescent="0.35">
      <c r="A35" s="90"/>
      <c r="B35" s="91" t="s">
        <v>9</v>
      </c>
      <c r="C35" s="97"/>
      <c r="D35" s="108"/>
      <c r="E35" s="108"/>
      <c r="F35" s="97"/>
      <c r="G35" s="97"/>
      <c r="M35" s="81"/>
      <c r="N35" s="81"/>
    </row>
    <row r="36" spans="1:14" ht="21" x14ac:dyDescent="0.35">
      <c r="A36" s="74"/>
      <c r="B36" s="72" t="s">
        <v>10</v>
      </c>
      <c r="C36" s="97"/>
      <c r="D36" s="108"/>
      <c r="E36" s="108"/>
      <c r="F36" s="97"/>
      <c r="G36" s="97"/>
      <c r="M36" s="81"/>
      <c r="N36" s="81"/>
    </row>
    <row r="37" spans="1:14" ht="21" x14ac:dyDescent="0.35">
      <c r="A37" s="74"/>
      <c r="B37" s="72" t="s">
        <v>11</v>
      </c>
      <c r="C37" s="97"/>
      <c r="D37" s="108"/>
      <c r="E37" s="108"/>
      <c r="F37" s="97"/>
      <c r="G37" s="97"/>
      <c r="M37" s="81"/>
      <c r="N37" s="81"/>
    </row>
    <row r="38" spans="1:14" ht="21" x14ac:dyDescent="0.35">
      <c r="A38" s="74"/>
      <c r="B38" s="95" t="s">
        <v>13</v>
      </c>
      <c r="C38" s="97"/>
      <c r="D38" s="108"/>
      <c r="E38" s="108"/>
      <c r="F38" s="97"/>
      <c r="G38" s="97"/>
      <c r="M38" s="81"/>
      <c r="N38" s="81"/>
    </row>
    <row r="39" spans="1:14" ht="21" x14ac:dyDescent="0.35">
      <c r="A39" s="74"/>
      <c r="B39" s="72" t="s">
        <v>14</v>
      </c>
      <c r="C39" s="97"/>
      <c r="D39" s="108"/>
      <c r="E39" s="108"/>
      <c r="F39" s="97"/>
      <c r="G39" s="97"/>
      <c r="M39" s="81"/>
      <c r="N39" s="81"/>
    </row>
    <row r="40" spans="1:14" ht="21" x14ac:dyDescent="0.35">
      <c r="A40" s="74"/>
      <c r="B40" s="72" t="s">
        <v>15</v>
      </c>
      <c r="C40" s="97"/>
      <c r="D40" s="108"/>
      <c r="E40" s="108"/>
      <c r="F40" s="97"/>
      <c r="G40" s="97"/>
      <c r="M40" s="81"/>
      <c r="N40" s="81"/>
    </row>
    <row r="41" spans="1:14" ht="21" x14ac:dyDescent="0.35">
      <c r="A41" s="110" t="s">
        <v>1</v>
      </c>
      <c r="B41" s="97"/>
      <c r="C41" s="97"/>
      <c r="D41" s="106">
        <f>SUM(D27:D40)</f>
        <v>0</v>
      </c>
      <c r="E41" s="106">
        <f>SUM(E30:E40)</f>
        <v>0</v>
      </c>
      <c r="F41" s="107" t="e">
        <f>SUM(F27)</f>
        <v>#DIV/0!</v>
      </c>
      <c r="G41" s="97"/>
      <c r="M41" s="81"/>
      <c r="N41" s="81"/>
    </row>
    <row r="43" spans="1:14" ht="18" customHeight="1" x14ac:dyDescent="0.2">
      <c r="C43" s="111" t="s">
        <v>22</v>
      </c>
      <c r="D43" s="111"/>
    </row>
    <row r="44" spans="1:14" ht="13.5" customHeight="1" x14ac:dyDescent="0.2">
      <c r="C44" s="112"/>
      <c r="D44" s="112"/>
    </row>
    <row r="45" spans="1:14" ht="18" customHeight="1" x14ac:dyDescent="0.2">
      <c r="C45" s="113" t="s">
        <v>46</v>
      </c>
      <c r="D45" s="113"/>
    </row>
    <row r="46" spans="1:14" ht="20.25" customHeight="1" x14ac:dyDescent="0.2">
      <c r="C46" s="111" t="s">
        <v>48</v>
      </c>
      <c r="D46" s="111"/>
    </row>
    <row r="47" spans="1:14" ht="23.25" x14ac:dyDescent="0.2">
      <c r="C47" s="111" t="s">
        <v>47</v>
      </c>
      <c r="D47" s="111"/>
    </row>
  </sheetData>
  <mergeCells count="21">
    <mergeCell ref="C43:D43"/>
    <mergeCell ref="C45:D45"/>
    <mergeCell ref="C46:D46"/>
    <mergeCell ref="C47:D47"/>
    <mergeCell ref="F4:F5"/>
    <mergeCell ref="G4:G5"/>
    <mergeCell ref="A25:A26"/>
    <mergeCell ref="B25:B26"/>
    <mergeCell ref="C25:C26"/>
    <mergeCell ref="D25:D26"/>
    <mergeCell ref="E25:E26"/>
    <mergeCell ref="F25:F26"/>
    <mergeCell ref="G25:G26"/>
    <mergeCell ref="C1:E1"/>
    <mergeCell ref="C2:E2"/>
    <mergeCell ref="C3:E3"/>
    <mergeCell ref="A4:A5"/>
    <mergeCell ref="B4:B5"/>
    <mergeCell ref="C4:C5"/>
    <mergeCell ref="D4:D5"/>
    <mergeCell ref="E4:E5"/>
  </mergeCells>
  <pageMargins left="0.31496062992126" right="0.31496062992126" top="0.55118110236220497" bottom="0" header="0.31496062992126" footer="0.3149606299212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zoomScale="120" zoomScaleNormal="120" workbookViewId="0">
      <selection activeCell="C6" sqref="C6"/>
    </sheetView>
  </sheetViews>
  <sheetFormatPr defaultRowHeight="16.5" x14ac:dyDescent="0.35"/>
  <cols>
    <col min="1" max="1" width="5.875" style="4" customWidth="1"/>
    <col min="2" max="2" width="33.625" style="4" customWidth="1"/>
    <col min="3" max="3" width="21.375" style="4" customWidth="1"/>
    <col min="4" max="4" width="23" style="4" customWidth="1"/>
    <col min="5" max="5" width="18.5" style="4" customWidth="1"/>
    <col min="6" max="6" width="12.125" style="4" customWidth="1"/>
    <col min="7" max="7" width="16.5" style="4" customWidth="1"/>
    <col min="8" max="12" width="9" style="4"/>
    <col min="13" max="13" width="17.5" style="4" customWidth="1"/>
    <col min="14" max="16384" width="9" style="4"/>
  </cols>
  <sheetData>
    <row r="1" spans="1:7" s="1" customFormat="1" ht="22.5" customHeight="1" x14ac:dyDescent="0.5">
      <c r="C1" s="43" t="s">
        <v>25</v>
      </c>
      <c r="D1" s="43"/>
      <c r="E1" s="43"/>
    </row>
    <row r="2" spans="1:7" ht="23.25" customHeight="1" x14ac:dyDescent="0.5">
      <c r="C2" s="42" t="s">
        <v>35</v>
      </c>
      <c r="D2" s="42"/>
      <c r="E2" s="42"/>
    </row>
    <row r="3" spans="1:7" ht="25.5" customHeight="1" x14ac:dyDescent="0.35">
      <c r="A3" s="5"/>
      <c r="B3" s="6"/>
      <c r="C3" s="46" t="s">
        <v>34</v>
      </c>
      <c r="D3" s="46"/>
      <c r="E3" s="46"/>
      <c r="F3" s="6"/>
      <c r="G3" s="6"/>
    </row>
    <row r="4" spans="1:7" ht="28.5" customHeight="1" x14ac:dyDescent="0.35">
      <c r="A4" s="44" t="s">
        <v>0</v>
      </c>
      <c r="B4" s="44" t="s">
        <v>28</v>
      </c>
      <c r="C4" s="55" t="s">
        <v>29</v>
      </c>
      <c r="D4" s="49" t="s">
        <v>2</v>
      </c>
      <c r="E4" s="51" t="s">
        <v>3</v>
      </c>
      <c r="F4" s="53" t="s">
        <v>26</v>
      </c>
      <c r="G4" s="47" t="s">
        <v>4</v>
      </c>
    </row>
    <row r="5" spans="1:7" ht="25.5" customHeight="1" x14ac:dyDescent="0.35">
      <c r="A5" s="45"/>
      <c r="B5" s="45"/>
      <c r="C5" s="56"/>
      <c r="D5" s="50"/>
      <c r="E5" s="52"/>
      <c r="F5" s="54"/>
      <c r="G5" s="48"/>
    </row>
    <row r="6" spans="1:7" ht="21" customHeight="1" x14ac:dyDescent="0.5">
      <c r="A6" s="7">
        <v>1</v>
      </c>
      <c r="B6" s="8" t="s">
        <v>30</v>
      </c>
      <c r="C6" s="9" t="s">
        <v>36</v>
      </c>
      <c r="D6" s="10">
        <f>D21</f>
        <v>3578633</v>
      </c>
      <c r="E6" s="10">
        <f>SUM(E21)</f>
        <v>3330149.46</v>
      </c>
      <c r="F6" s="11">
        <f>E6*100/D6</f>
        <v>93.056467651195305</v>
      </c>
      <c r="G6" s="12" t="s">
        <v>20</v>
      </c>
    </row>
    <row r="7" spans="1:7" ht="23.25" x14ac:dyDescent="0.5">
      <c r="A7" s="13"/>
      <c r="B7" s="8" t="s">
        <v>16</v>
      </c>
      <c r="C7" s="41" t="s">
        <v>37</v>
      </c>
      <c r="D7" s="15"/>
      <c r="E7" s="15"/>
      <c r="F7" s="16"/>
      <c r="G7" s="17"/>
    </row>
    <row r="8" spans="1:7" ht="23.25" x14ac:dyDescent="0.5">
      <c r="A8" s="13"/>
      <c r="B8" s="8" t="s">
        <v>31</v>
      </c>
      <c r="C8" s="18"/>
      <c r="D8" s="15"/>
      <c r="E8" s="15"/>
      <c r="F8" s="19"/>
      <c r="G8" s="17"/>
    </row>
    <row r="9" spans="1:7" ht="21.75" customHeight="1" x14ac:dyDescent="0.5">
      <c r="A9" s="13"/>
      <c r="B9" s="8" t="s">
        <v>5</v>
      </c>
      <c r="C9" s="18"/>
      <c r="D9" s="15">
        <v>1296000</v>
      </c>
      <c r="E9" s="15">
        <f>448160+426000+423340</f>
        <v>1297500</v>
      </c>
      <c r="F9" s="19"/>
      <c r="G9" s="17"/>
    </row>
    <row r="10" spans="1:7" ht="23.25" x14ac:dyDescent="0.5">
      <c r="A10" s="13"/>
      <c r="B10" s="8" t="s">
        <v>6</v>
      </c>
      <c r="C10" s="20"/>
      <c r="D10" s="21">
        <v>69600</v>
      </c>
      <c r="E10" s="21">
        <f>556640+556640</f>
        <v>1113280</v>
      </c>
      <c r="F10" s="19"/>
      <c r="G10" s="17"/>
    </row>
    <row r="11" spans="1:7" ht="23.25" x14ac:dyDescent="0.5">
      <c r="A11" s="13"/>
      <c r="B11" s="8" t="s">
        <v>7</v>
      </c>
      <c r="C11" s="20"/>
      <c r="D11" s="21">
        <v>30400</v>
      </c>
      <c r="E11" s="21">
        <f>44810+1200+1455+24920+11100</f>
        <v>83485</v>
      </c>
      <c r="F11" s="19"/>
      <c r="G11" s="17"/>
    </row>
    <row r="12" spans="1:7" ht="23.25" x14ac:dyDescent="0.5">
      <c r="A12" s="13"/>
      <c r="B12" s="8" t="s">
        <v>19</v>
      </c>
      <c r="C12" s="20"/>
      <c r="D12" s="21">
        <v>67400</v>
      </c>
      <c r="E12" s="21">
        <f>60348+9000+4580+4095+180+8380+9000+9000+2250+3100</f>
        <v>109933</v>
      </c>
      <c r="F12" s="19"/>
      <c r="G12" s="17"/>
    </row>
    <row r="13" spans="1:7" s="1" customFormat="1" ht="20.25" customHeight="1" x14ac:dyDescent="0.5">
      <c r="A13" s="13"/>
      <c r="B13" s="22" t="s">
        <v>8</v>
      </c>
      <c r="C13" s="23"/>
      <c r="D13" s="24">
        <v>11800</v>
      </c>
      <c r="E13" s="21">
        <f>56029+6200+545+2660+12700.9+4250</f>
        <v>82384.899999999994</v>
      </c>
      <c r="F13" s="19"/>
      <c r="G13" s="17"/>
    </row>
    <row r="14" spans="1:7" ht="21" customHeight="1" x14ac:dyDescent="0.5">
      <c r="A14" s="25"/>
      <c r="B14" s="26" t="s">
        <v>9</v>
      </c>
      <c r="C14" s="20"/>
      <c r="D14" s="21">
        <v>1217733</v>
      </c>
      <c r="E14" s="21">
        <f>200250.76+70253.27+73737.02</f>
        <v>344241.05000000005</v>
      </c>
      <c r="F14" s="19"/>
      <c r="G14" s="27"/>
    </row>
    <row r="15" spans="1:7" ht="23.25" x14ac:dyDescent="0.5">
      <c r="A15" s="13"/>
      <c r="B15" s="8" t="s">
        <v>10</v>
      </c>
      <c r="C15" s="20"/>
      <c r="D15" s="21">
        <v>702500</v>
      </c>
      <c r="E15" s="21">
        <v>171000</v>
      </c>
      <c r="F15" s="19"/>
      <c r="G15" s="17"/>
    </row>
    <row r="16" spans="1:7" ht="23.25" x14ac:dyDescent="0.5">
      <c r="A16" s="13"/>
      <c r="B16" s="8" t="s">
        <v>21</v>
      </c>
      <c r="C16" s="28"/>
      <c r="D16" s="21">
        <v>8400</v>
      </c>
      <c r="E16" s="21">
        <f>9560+920+13620</f>
        <v>24100</v>
      </c>
      <c r="F16" s="19"/>
      <c r="G16" s="17"/>
    </row>
    <row r="17" spans="1:7" ht="23.25" x14ac:dyDescent="0.5">
      <c r="A17" s="13"/>
      <c r="B17" s="8" t="s">
        <v>12</v>
      </c>
      <c r="C17" s="18"/>
      <c r="D17" s="15">
        <v>26300</v>
      </c>
      <c r="E17" s="15">
        <f>6100+3800</f>
        <v>9900</v>
      </c>
      <c r="F17" s="19"/>
      <c r="G17" s="17"/>
    </row>
    <row r="18" spans="1:7" ht="23.25" x14ac:dyDescent="0.5">
      <c r="A18" s="13"/>
      <c r="B18" s="29" t="s">
        <v>13</v>
      </c>
      <c r="C18" s="20"/>
      <c r="D18" s="30">
        <f>SUM(D9:D17)</f>
        <v>3430133</v>
      </c>
      <c r="E18" s="30">
        <f>SUM(E9:E17)</f>
        <v>3235823.95</v>
      </c>
      <c r="F18" s="19"/>
      <c r="G18" s="17"/>
    </row>
    <row r="19" spans="1:7" ht="23.25" x14ac:dyDescent="0.5">
      <c r="A19" s="13"/>
      <c r="B19" s="8" t="s">
        <v>14</v>
      </c>
      <c r="C19" s="20"/>
      <c r="D19" s="21">
        <v>86800</v>
      </c>
      <c r="E19" s="21">
        <v>91625.51</v>
      </c>
      <c r="F19" s="19"/>
      <c r="G19" s="17"/>
    </row>
    <row r="20" spans="1:7" ht="23.25" x14ac:dyDescent="0.5">
      <c r="A20" s="13"/>
      <c r="B20" s="8" t="s">
        <v>17</v>
      </c>
      <c r="C20" s="20"/>
      <c r="D20" s="21">
        <v>61700</v>
      </c>
      <c r="E20" s="21">
        <f>500+1200+500+500</f>
        <v>2700</v>
      </c>
      <c r="F20" s="19"/>
      <c r="G20" s="17"/>
    </row>
    <row r="21" spans="1:7" ht="23.25" x14ac:dyDescent="0.5">
      <c r="A21" s="7" t="s">
        <v>1</v>
      </c>
      <c r="B21" s="8"/>
      <c r="C21" s="20"/>
      <c r="D21" s="30">
        <f>SUM(D18:D20)</f>
        <v>3578633</v>
      </c>
      <c r="E21" s="30">
        <f>SUM(E18:E20)</f>
        <v>3330149.46</v>
      </c>
      <c r="F21" s="11">
        <f t="shared" ref="F21" si="0">E21*100/D21</f>
        <v>93.056467651195305</v>
      </c>
      <c r="G21" s="31"/>
    </row>
    <row r="22" spans="1:7" ht="23.25" x14ac:dyDescent="0.5">
      <c r="A22" s="32"/>
      <c r="B22" s="33"/>
      <c r="C22" s="34"/>
      <c r="D22" s="34"/>
      <c r="E22" s="34"/>
      <c r="F22" s="35"/>
      <c r="G22" s="35"/>
    </row>
    <row r="23" spans="1:7" ht="23.25" x14ac:dyDescent="0.5">
      <c r="A23" s="3"/>
      <c r="B23" s="1"/>
      <c r="C23" s="36"/>
      <c r="D23" s="36"/>
      <c r="E23" s="36"/>
    </row>
    <row r="24" spans="1:7" ht="23.25" x14ac:dyDescent="0.35">
      <c r="A24" s="5"/>
      <c r="C24" s="36"/>
      <c r="D24" s="36"/>
      <c r="E24" s="36"/>
    </row>
    <row r="25" spans="1:7" ht="14.25" customHeight="1" x14ac:dyDescent="0.35"/>
    <row r="26" spans="1:7" ht="27" customHeight="1" x14ac:dyDescent="0.35">
      <c r="A26" s="44" t="s">
        <v>0</v>
      </c>
      <c r="B26" s="44" t="s">
        <v>28</v>
      </c>
      <c r="C26" s="55" t="s">
        <v>29</v>
      </c>
      <c r="D26" s="49" t="s">
        <v>2</v>
      </c>
      <c r="E26" s="51" t="s">
        <v>3</v>
      </c>
      <c r="F26" s="53" t="s">
        <v>26</v>
      </c>
      <c r="G26" s="47" t="s">
        <v>4</v>
      </c>
    </row>
    <row r="27" spans="1:7" ht="23.25" customHeight="1" x14ac:dyDescent="0.35">
      <c r="A27" s="45"/>
      <c r="B27" s="45"/>
      <c r="C27" s="56"/>
      <c r="D27" s="50"/>
      <c r="E27" s="52"/>
      <c r="F27" s="54"/>
      <c r="G27" s="48"/>
    </row>
    <row r="28" spans="1:7" ht="23.25" x14ac:dyDescent="0.5">
      <c r="A28" s="7">
        <v>2</v>
      </c>
      <c r="B28" s="8" t="s">
        <v>32</v>
      </c>
      <c r="C28" s="9" t="s">
        <v>36</v>
      </c>
      <c r="D28" s="37">
        <v>98400</v>
      </c>
      <c r="E28" s="37">
        <f>SUM(E42)</f>
        <v>83120</v>
      </c>
      <c r="F28" s="11">
        <f>E28*100/D28</f>
        <v>84.471544715447152</v>
      </c>
      <c r="G28" s="7" t="s">
        <v>20</v>
      </c>
    </row>
    <row r="29" spans="1:7" ht="23.25" x14ac:dyDescent="0.5">
      <c r="A29" s="13"/>
      <c r="B29" s="8" t="s">
        <v>33</v>
      </c>
      <c r="C29" s="14" t="s">
        <v>38</v>
      </c>
      <c r="D29" s="38"/>
      <c r="E29" s="38"/>
      <c r="F29" s="31"/>
      <c r="G29" s="31"/>
    </row>
    <row r="30" spans="1:7" ht="23.25" x14ac:dyDescent="0.5">
      <c r="A30" s="13"/>
      <c r="B30" s="39" t="s">
        <v>18</v>
      </c>
      <c r="C30" s="31"/>
      <c r="D30" s="38"/>
      <c r="E30" s="38"/>
      <c r="F30" s="31"/>
      <c r="G30" s="31"/>
    </row>
    <row r="31" spans="1:7" ht="23.25" x14ac:dyDescent="0.5">
      <c r="A31" s="13"/>
      <c r="B31" s="8" t="s">
        <v>5</v>
      </c>
      <c r="C31" s="31"/>
      <c r="D31" s="38"/>
      <c r="E31" s="38"/>
      <c r="F31" s="31"/>
      <c r="G31" s="31"/>
    </row>
    <row r="32" spans="1:7" ht="23.25" x14ac:dyDescent="0.5">
      <c r="A32" s="13"/>
      <c r="B32" s="8" t="s">
        <v>6</v>
      </c>
      <c r="C32" s="31"/>
      <c r="D32" s="38"/>
      <c r="E32" s="38"/>
      <c r="F32" s="31"/>
      <c r="G32" s="31"/>
    </row>
    <row r="33" spans="1:7" ht="23.25" x14ac:dyDescent="0.5">
      <c r="A33" s="13"/>
      <c r="B33" s="8" t="s">
        <v>7</v>
      </c>
      <c r="C33" s="31"/>
      <c r="D33" s="38"/>
      <c r="E33" s="38"/>
      <c r="F33" s="31"/>
      <c r="G33" s="31"/>
    </row>
    <row r="34" spans="1:7" ht="23.25" x14ac:dyDescent="0.5">
      <c r="A34" s="13"/>
      <c r="B34" s="8" t="s">
        <v>19</v>
      </c>
      <c r="C34" s="31"/>
      <c r="D34" s="38"/>
      <c r="E34" s="38">
        <f>54300+14000+14820</f>
        <v>83120</v>
      </c>
      <c r="F34" s="31"/>
      <c r="G34" s="31"/>
    </row>
    <row r="35" spans="1:7" ht="23.25" x14ac:dyDescent="0.5">
      <c r="A35" s="13"/>
      <c r="B35" s="8" t="s">
        <v>8</v>
      </c>
      <c r="C35" s="31"/>
      <c r="D35" s="38"/>
      <c r="E35" s="38"/>
      <c r="F35" s="31"/>
      <c r="G35" s="31"/>
    </row>
    <row r="36" spans="1:7" ht="23.25" x14ac:dyDescent="0.5">
      <c r="A36" s="25"/>
      <c r="B36" s="26" t="s">
        <v>9</v>
      </c>
      <c r="C36" s="31"/>
      <c r="D36" s="38"/>
      <c r="E36" s="38"/>
      <c r="F36" s="31"/>
      <c r="G36" s="31"/>
    </row>
    <row r="37" spans="1:7" ht="23.25" x14ac:dyDescent="0.5">
      <c r="A37" s="13"/>
      <c r="B37" s="8" t="s">
        <v>10</v>
      </c>
      <c r="C37" s="31"/>
      <c r="D37" s="38"/>
      <c r="E37" s="38"/>
      <c r="F37" s="31"/>
      <c r="G37" s="31"/>
    </row>
    <row r="38" spans="1:7" ht="23.25" x14ac:dyDescent="0.5">
      <c r="A38" s="13"/>
      <c r="B38" s="8" t="s">
        <v>11</v>
      </c>
      <c r="C38" s="31"/>
      <c r="D38" s="38"/>
      <c r="E38" s="38"/>
      <c r="F38" s="31"/>
      <c r="G38" s="31"/>
    </row>
    <row r="39" spans="1:7" ht="23.25" x14ac:dyDescent="0.5">
      <c r="A39" s="13"/>
      <c r="B39" s="29" t="s">
        <v>13</v>
      </c>
      <c r="C39" s="31"/>
      <c r="D39" s="38"/>
      <c r="E39" s="38"/>
      <c r="F39" s="31"/>
      <c r="G39" s="31"/>
    </row>
    <row r="40" spans="1:7" ht="23.25" x14ac:dyDescent="0.5">
      <c r="A40" s="13"/>
      <c r="B40" s="8" t="s">
        <v>14</v>
      </c>
      <c r="C40" s="31"/>
      <c r="D40" s="38"/>
      <c r="E40" s="38"/>
      <c r="F40" s="31"/>
      <c r="G40" s="31"/>
    </row>
    <row r="41" spans="1:7" ht="23.25" x14ac:dyDescent="0.5">
      <c r="A41" s="13"/>
      <c r="B41" s="8" t="s">
        <v>15</v>
      </c>
      <c r="C41" s="31"/>
      <c r="D41" s="38"/>
      <c r="E41" s="38"/>
      <c r="F41" s="31"/>
      <c r="G41" s="31"/>
    </row>
    <row r="42" spans="1:7" ht="23.25" x14ac:dyDescent="0.5">
      <c r="A42" s="40" t="s">
        <v>1</v>
      </c>
      <c r="B42" s="31"/>
      <c r="C42" s="31"/>
      <c r="D42" s="37">
        <f>SUM(D28:D41)</f>
        <v>98400</v>
      </c>
      <c r="E42" s="37">
        <f>SUM(E31:E41)</f>
        <v>83120</v>
      </c>
      <c r="F42" s="11">
        <f>SUM(F28)</f>
        <v>84.471544715447152</v>
      </c>
      <c r="G42" s="31"/>
    </row>
    <row r="44" spans="1:7" ht="18" customHeight="1" x14ac:dyDescent="0.5">
      <c r="C44" s="1"/>
      <c r="D44" s="1" t="s">
        <v>22</v>
      </c>
    </row>
    <row r="45" spans="1:7" ht="13.5" customHeight="1" x14ac:dyDescent="0.5">
      <c r="C45" s="1"/>
      <c r="D45" s="1"/>
    </row>
    <row r="46" spans="1:7" ht="18" customHeight="1" x14ac:dyDescent="0.5">
      <c r="C46" s="2" t="s">
        <v>23</v>
      </c>
      <c r="D46" s="1"/>
    </row>
    <row r="47" spans="1:7" ht="20.25" customHeight="1" x14ac:dyDescent="0.5">
      <c r="C47" s="1"/>
      <c r="D47" s="1" t="s">
        <v>24</v>
      </c>
    </row>
    <row r="48" spans="1:7" ht="23.25" x14ac:dyDescent="0.5">
      <c r="C48" s="1"/>
      <c r="D48" s="1" t="s">
        <v>27</v>
      </c>
    </row>
  </sheetData>
  <mergeCells count="17">
    <mergeCell ref="G26:G27"/>
    <mergeCell ref="D26:D27"/>
    <mergeCell ref="E26:E27"/>
    <mergeCell ref="G4:G5"/>
    <mergeCell ref="A4:A5"/>
    <mergeCell ref="B4:B5"/>
    <mergeCell ref="D4:D5"/>
    <mergeCell ref="E4:E5"/>
    <mergeCell ref="F4:F5"/>
    <mergeCell ref="C4:C5"/>
    <mergeCell ref="C26:C27"/>
    <mergeCell ref="F26:F27"/>
    <mergeCell ref="C2:E2"/>
    <mergeCell ref="C1:E1"/>
    <mergeCell ref="A26:A27"/>
    <mergeCell ref="B26:B27"/>
    <mergeCell ref="C3:E3"/>
  </mergeCells>
  <pageMargins left="0.31496062992125984" right="0.31496062992125984" top="0.55118110236220474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ผลการใช้จ่ายฯ (2)</vt:lpstr>
      <vt:lpstr>ผลการใช้จ่ายฯ</vt:lpstr>
      <vt:lpstr>ผลการใช้จ่ายฯ!Print_Area</vt:lpstr>
      <vt:lpstr>'ผลการใช้จ่ายฯ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Nuruddin evolution</cp:lastModifiedBy>
  <cp:lastPrinted>2025-04-26T07:31:59Z</cp:lastPrinted>
  <dcterms:created xsi:type="dcterms:W3CDTF">2024-01-10T07:59:11Z</dcterms:created>
  <dcterms:modified xsi:type="dcterms:W3CDTF">2025-04-26T07:32:17Z</dcterms:modified>
</cp:coreProperties>
</file>